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Inputs" sheetId="2" state="visible" r:id="rId4"/>
    <sheet name="Resul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<sst xmlns="http://schemas.openxmlformats.org/spreadsheetml/2006/main" count="92" uniqueCount="89">
  <si>
    <t xml:space="preserve">AI ROI Calculator</t>
  </si>
  <si>
    <t xml:space="preserve">AEGITz  |  Phoenix's Business Resilience Partner  |  aegitz.com</t>
  </si>
  <si>
    <t xml:space="preserve">What this is for</t>
  </si>
  <si>
    <t xml:space="preserve">Vendor ROI calculators take an optimistic time saving, multiply by an optimistic adoption rate, and present a number with three commas in it. This one is built to force the honest version. It requires a measured baseline before it will compute anything, it makes you name how capacity converts to money, and it includes the cost lines most models leave out.</t>
  </si>
  <si>
    <t xml:space="preserve">How to use it</t>
  </si>
  <si>
    <t xml:space="preserve">1. Fill in the Inputs tab. Blue cells are yours.</t>
  </si>
  <si>
    <t xml:space="preserve">2. The baseline must be measured, not estimated. Estimates on routine tasks are routinely wrong by 30 percent in either direction.</t>
  </si>
  <si>
    <t xml:space="preserve">3. Pick one conversion path. Time saved is not money saved unless it is billed, avoids a hire, or reduces spend.</t>
  </si>
  <si>
    <t xml:space="preserve">4. Read the Result tab, including the downside case. That is where most rollouts actually land.</t>
  </si>
  <si>
    <t xml:space="preserve">Legend</t>
  </si>
  <si>
    <t xml:space="preserve">Shaded cells are the ones you fill in.</t>
  </si>
  <si>
    <t xml:space="preserve">Discard the first two weeks of pilot data. That is the learning curve and including it makes the tool look worse than it is.</t>
  </si>
  <si>
    <t xml:space="preserve">If none of the three conversion paths apply, the honest answer is that you bought quality of life. That can be worth paying for. It is not return on investment.</t>
  </si>
  <si>
    <t xml:space="preserve">This workbook is provided free by AEGITz. It is operational guidance, not legal advice. Have counsel review anything you adopt that carries a regulatory obligation.</t>
  </si>
  <si>
    <t xml:space="preserve">AI ROI Calculator: Inputs</t>
  </si>
  <si>
    <t xml:space="preserve">1. Measured baseline (required)</t>
  </si>
  <si>
    <t xml:space="preserve">Staff in the pilot group</t>
  </si>
  <si>
    <t xml:space="preserve">Only the people actually using the tool for the target workflow.</t>
  </si>
  <si>
    <t xml:space="preserve">Weeks of baseline you measured</t>
  </si>
  <si>
    <t xml:space="preserve">Two minimum. Below that the calculation is noise and the Result tab will say so.</t>
  </si>
  <si>
    <t xml:space="preserve">Baseline hours per person per week</t>
  </si>
  <si>
    <t xml:space="preserve">Logged, not estimated. The gap between estimated and actual is large.</t>
  </si>
  <si>
    <t xml:space="preserve">Post-pilot hours per person per week</t>
  </si>
  <si>
    <t xml:space="preserve">Weeks 3 onward only. Discard the first two weeks.</t>
  </si>
  <si>
    <t xml:space="preserve">2. How capacity becomes money (pick one)</t>
  </si>
  <si>
    <t xml:space="preserve">Conversion path</t>
  </si>
  <si>
    <t xml:space="preserve">Billable capacity</t>
  </si>
  <si>
    <t xml:space="preserve">Billable capacity, Avoided hire, Reduced spend, or None.</t>
  </si>
  <si>
    <t xml:space="preserve">Percent of saved capacity actually converted</t>
  </si>
  <si>
    <t xml:space="preserve">Be conservative. Capacity that fills with other work is not a saving.</t>
  </si>
  <si>
    <t xml:space="preserve">Realized billable rate per hour</t>
  </si>
  <si>
    <t xml:space="preserve">Only if the path is Billable capacity. Realized, not standard.</t>
  </si>
  <si>
    <t xml:space="preserve">Annual cost of the hire avoided</t>
  </si>
  <si>
    <t xml:space="preserve">Only if the path is Avoided hire. Fully loaded.</t>
  </si>
  <si>
    <t xml:space="preserve">Annual contractor or headcount spend removed</t>
  </si>
  <si>
    <t xml:space="preserve">Only if the path is Reduced spend.</t>
  </si>
  <si>
    <t xml:space="preserve">3. Costs (the lines most models leave out)</t>
  </si>
  <si>
    <t xml:space="preserve">License cost per user per month</t>
  </si>
  <si>
    <t xml:space="preserve">The easy line.</t>
  </si>
  <si>
    <t xml:space="preserve">Number of licensed users</t>
  </si>
  <si>
    <t xml:space="preserve">Everyone you are paying for, not just the pilot group.</t>
  </si>
  <si>
    <t xml:space="preserve">Implementation hours</t>
  </si>
  <si>
    <t xml:space="preserve">Configuration, permissions cleanup, policy writing.</t>
  </si>
  <si>
    <t xml:space="preserve">Loaded rate for implementation labor</t>
  </si>
  <si>
    <t xml:space="preserve">Internal labor at a real rate.</t>
  </si>
  <si>
    <t xml:space="preserve">Total training hours across the team</t>
  </si>
  <si>
    <t xml:space="preserve">Two hours per user for a meaningful rollout.</t>
  </si>
  <si>
    <t xml:space="preserve">Loaded rate for training time</t>
  </si>
  <si>
    <t xml:space="preserve">Average across the trained group.</t>
  </si>
  <si>
    <t xml:space="preserve">Added review hours per week</t>
  </si>
  <si>
    <t xml:space="preserve">AI output is plausible enough to require careful checking. This line is frequently negative value.</t>
  </si>
  <si>
    <t xml:space="preserve">Loaded rate for review</t>
  </si>
  <si>
    <t xml:space="preserve">Usually a senior person, so usually the highest rate here.</t>
  </si>
  <si>
    <t xml:space="preserve">One-time data preparation cost</t>
  </si>
  <si>
    <t xml:space="preserve">If you spent a month organizing files first, that is part of this project.</t>
  </si>
  <si>
    <t xml:space="preserve">Annual rework cost from errors</t>
  </si>
  <si>
    <t xml:space="preserve">Track it. Usually small, occasionally very large.</t>
  </si>
  <si>
    <t xml:space="preserve">Result</t>
  </si>
  <si>
    <t xml:space="preserve">Baseline check</t>
  </si>
  <si>
    <t xml:space="preserve">Measured baseline weeks</t>
  </si>
  <si>
    <t xml:space="preserve">Hours</t>
  </si>
  <si>
    <t xml:space="preserve">Weekly</t>
  </si>
  <si>
    <t xml:space="preserve">Annual</t>
  </si>
  <si>
    <t xml:space="preserve">Hours saved</t>
  </si>
  <si>
    <t xml:space="preserve">Capacity created. Not yet money.</t>
  </si>
  <si>
    <t xml:space="preserve">Gross value</t>
  </si>
  <si>
    <t xml:space="preserve">Zero here means the capacity has no path to the P&amp;L. That is a real answer, not a broken sheet.</t>
  </si>
  <si>
    <t xml:space="preserve">Costs</t>
  </si>
  <si>
    <t xml:space="preserve">Licenses</t>
  </si>
  <si>
    <t xml:space="preserve">The line everyone counts.</t>
  </si>
  <si>
    <t xml:space="preserve">Implementation labor</t>
  </si>
  <si>
    <t xml:space="preserve">Internal hours at a real rate.</t>
  </si>
  <si>
    <t xml:space="preserve">Training</t>
  </si>
  <si>
    <t xml:space="preserve">Plus the productivity dip nobody costs.</t>
  </si>
  <si>
    <t xml:space="preserve">Added review time</t>
  </si>
  <si>
    <t xml:space="preserve">Frequently the largest cost line and the most often omitted.</t>
  </si>
  <si>
    <t xml:space="preserve">Data preparation</t>
  </si>
  <si>
    <t xml:space="preserve">One-time, but it belongs to this project.</t>
  </si>
  <si>
    <t xml:space="preserve">Rework from errors</t>
  </si>
  <si>
    <t xml:space="preserve">Small until it is not.</t>
  </si>
  <si>
    <t xml:space="preserve">Total cost</t>
  </si>
  <si>
    <t xml:space="preserve">Net first-year result</t>
  </si>
  <si>
    <t xml:space="preserve">Downside case</t>
  </si>
  <si>
    <t xml:space="preserve">Gross value at half your assumed conversion</t>
  </si>
  <si>
    <t xml:space="preserve">This is where most rollouts actually land.</t>
  </si>
  <si>
    <t xml:space="preserve">Cost with review time 50 percent higher</t>
  </si>
  <si>
    <t xml:space="preserve">Review overhead is the line that surprises people.</t>
  </si>
  <si>
    <t xml:space="preserve">Downside net</t>
  </si>
  <si>
    <t xml:space="preserve">If the downside case is unacceptable, reduce the seat count rather than the ambition.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</si>
</sst>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"/>
    <numFmt numFmtId="166" formatCode="0%"/>
    <numFmt numFmtId="167" formatCode="\$#,##0;&quot;($&quot;#,##0\);\-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2545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0B254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44546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13315C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EF2F7"/>
      </patternFill>
    </fill>
    <fill>
      <patternFill patternType="solid">
        <fgColor rgb="FF0B2545"/>
        <bgColor rgb="FF13315C"/>
      </patternFill>
    </fill>
    <fill>
      <patternFill patternType="solid">
        <fgColor rgb="FFD9E2EC"/>
        <bgColor rgb="FFEEF2F7"/>
      </patternFill>
    </fill>
    <fill>
      <patternFill patternType="solid">
        <fgColor rgb="FFEEF2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9D4"/>
      </left>
      <right style="thin">
        <color rgb="FFBFC9D4"/>
      </right>
      <top style="thin">
        <color rgb="FFBFC9D4"/>
      </top>
      <bottom style="thin">
        <color rgb="FFBFC9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9D4"/>
      <rgbColor rgb="FF808080"/>
      <rgbColor rgb="FF9999FF"/>
      <rgbColor rgb="FF993366"/>
      <rgbColor rgb="FFFFF2CC"/>
      <rgbColor rgb="FFEEF2F7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3315C"/>
      <rgbColor rgb="FF339966"/>
      <rgbColor rgb="FF003300"/>
      <rgbColor rgb="FF333300"/>
      <rgbColor rgb="FF993300"/>
      <rgbColor rgb="FF993366"/>
      <rgbColor rgb="FF333399"/>
      <rgbColor rgb="FF0B25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7.75" hidden="false" customHeight="true" outlineLevel="0" collapsed="false">
      <c r="B9" s="4" t="s">
        <v>5</v>
      </c>
    </row>
    <row r="10" customFormat="false" ht="27.75" hidden="false" customHeight="true" outlineLevel="0" collapsed="false">
      <c r="B10" s="4" t="s">
        <v>6</v>
      </c>
    </row>
    <row r="11" customFormat="false" ht="27.75" hidden="false" customHeight="true" outlineLevel="0" collapsed="false">
      <c r="B11" s="4" t="s">
        <v>7</v>
      </c>
    </row>
    <row r="12" customFormat="false" ht="27.75" hidden="false" customHeight="true" outlineLevel="0" collapsed="false">
      <c r="B12" s="4" t="s">
        <v>8</v>
      </c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 t="s">
        <v>10</v>
      </c>
    </row>
    <row r="16" customFormat="false" ht="15" hidden="false" customHeight="false" outlineLevel="0" collapsed="false">
      <c r="B16" s="4" t="s">
        <v>11</v>
      </c>
    </row>
    <row r="17" customFormat="false" ht="23.85" hidden="false" customHeight="false" outlineLevel="0" collapsed="false">
      <c r="B17" s="4" t="s">
        <v>12</v>
      </c>
    </row>
    <row r="20" customFormat="false" ht="31.5" hidden="false" customHeight="true" outlineLevel="0" collapsed="false">
      <c r="B20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6"/>
    <col collapsed="false" customWidth="true" hidden="false" outlineLevel="0" max="3" min="3" style="0" width="18"/>
    <col collapsed="false" customWidth="true" hidden="false" outlineLevel="0" max="4" min="4" style="0" width="62"/>
  </cols>
  <sheetData>
    <row r="2" customFormat="false" ht="17.35" hidden="false" customHeight="false" outlineLevel="0" collapsed="false">
      <c r="B2" s="7" t="s">
        <v>14</v>
      </c>
    </row>
    <row r="4" customFormat="false" ht="15" hidden="false" customHeight="false" outlineLevel="0" collapsed="false">
      <c r="B4" s="8" t="s">
        <v>15</v>
      </c>
      <c r="C4" s="9"/>
      <c r="D4" s="9"/>
    </row>
    <row r="5" customFormat="false" ht="30" hidden="false" customHeight="true" outlineLevel="0" collapsed="false">
      <c r="B5" s="10" t="s">
        <v>16</v>
      </c>
      <c r="C5" s="11" t="n">
        <v>3</v>
      </c>
      <c r="D5" s="12" t="s">
        <v>17</v>
      </c>
    </row>
    <row r="6" customFormat="false" ht="30" hidden="false" customHeight="true" outlineLevel="0" collapsed="false">
      <c r="B6" s="10" t="s">
        <v>18</v>
      </c>
      <c r="C6" s="11" t="n">
        <v>2</v>
      </c>
      <c r="D6" s="12" t="s">
        <v>19</v>
      </c>
    </row>
    <row r="7" customFormat="false" ht="30" hidden="false" customHeight="true" outlineLevel="0" collapsed="false">
      <c r="B7" s="10" t="s">
        <v>20</v>
      </c>
      <c r="C7" s="13" t="n">
        <v>9</v>
      </c>
      <c r="D7" s="12" t="s">
        <v>21</v>
      </c>
    </row>
    <row r="8" customFormat="false" ht="30" hidden="false" customHeight="true" outlineLevel="0" collapsed="false">
      <c r="B8" s="10" t="s">
        <v>22</v>
      </c>
      <c r="C8" s="13" t="n">
        <v>5.7</v>
      </c>
      <c r="D8" s="12" t="s">
        <v>23</v>
      </c>
    </row>
    <row r="10" customFormat="false" ht="15" hidden="false" customHeight="false" outlineLevel="0" collapsed="false">
      <c r="B10" s="8" t="s">
        <v>24</v>
      </c>
      <c r="C10" s="9"/>
      <c r="D10" s="9"/>
    </row>
    <row r="11" customFormat="false" ht="30" hidden="false" customHeight="true" outlineLevel="0" collapsed="false">
      <c r="B11" s="10" t="s">
        <v>25</v>
      </c>
      <c r="C11" s="11" t="s">
        <v>26</v>
      </c>
      <c r="D11" s="12" t="s">
        <v>27</v>
      </c>
    </row>
    <row r="12" customFormat="false" ht="30" hidden="false" customHeight="true" outlineLevel="0" collapsed="false">
      <c r="B12" s="10" t="s">
        <v>28</v>
      </c>
      <c r="C12" s="14" t="n">
        <v>0.8</v>
      </c>
      <c r="D12" s="12" t="s">
        <v>29</v>
      </c>
    </row>
    <row r="13" customFormat="false" ht="30" hidden="false" customHeight="true" outlineLevel="0" collapsed="false">
      <c r="B13" s="10" t="s">
        <v>30</v>
      </c>
      <c r="C13" s="15" t="n">
        <v>180</v>
      </c>
      <c r="D13" s="12" t="s">
        <v>31</v>
      </c>
    </row>
    <row r="14" customFormat="false" ht="30" hidden="false" customHeight="true" outlineLevel="0" collapsed="false">
      <c r="B14" s="10" t="s">
        <v>32</v>
      </c>
      <c r="C14" s="15" t="n">
        <v>0</v>
      </c>
      <c r="D14" s="12" t="s">
        <v>33</v>
      </c>
    </row>
    <row r="15" customFormat="false" ht="30" hidden="false" customHeight="true" outlineLevel="0" collapsed="false">
      <c r="B15" s="10" t="s">
        <v>34</v>
      </c>
      <c r="C15" s="15" t="n">
        <v>0</v>
      </c>
      <c r="D15" s="12" t="s">
        <v>35</v>
      </c>
    </row>
    <row r="17" customFormat="false" ht="15" hidden="false" customHeight="false" outlineLevel="0" collapsed="false">
      <c r="B17" s="8" t="s">
        <v>36</v>
      </c>
      <c r="C17" s="9"/>
      <c r="D17" s="9"/>
    </row>
    <row r="18" customFormat="false" ht="30" hidden="false" customHeight="true" outlineLevel="0" collapsed="false">
      <c r="B18" s="10" t="s">
        <v>37</v>
      </c>
      <c r="C18" s="15" t="n">
        <v>30</v>
      </c>
      <c r="D18" s="12" t="s">
        <v>38</v>
      </c>
    </row>
    <row r="19" customFormat="false" ht="30" hidden="false" customHeight="true" outlineLevel="0" collapsed="false">
      <c r="B19" s="10" t="s">
        <v>39</v>
      </c>
      <c r="C19" s="11" t="n">
        <v>15</v>
      </c>
      <c r="D19" s="12" t="s">
        <v>40</v>
      </c>
    </row>
    <row r="20" customFormat="false" ht="30" hidden="false" customHeight="true" outlineLevel="0" collapsed="false">
      <c r="B20" s="10" t="s">
        <v>41</v>
      </c>
      <c r="C20" s="13" t="n">
        <v>40</v>
      </c>
      <c r="D20" s="12" t="s">
        <v>42</v>
      </c>
    </row>
    <row r="21" customFormat="false" ht="30" hidden="false" customHeight="true" outlineLevel="0" collapsed="false">
      <c r="B21" s="10" t="s">
        <v>43</v>
      </c>
      <c r="C21" s="15" t="n">
        <v>65</v>
      </c>
      <c r="D21" s="12" t="s">
        <v>44</v>
      </c>
    </row>
    <row r="22" customFormat="false" ht="30" hidden="false" customHeight="true" outlineLevel="0" collapsed="false">
      <c r="B22" s="10" t="s">
        <v>45</v>
      </c>
      <c r="C22" s="13" t="n">
        <v>30</v>
      </c>
      <c r="D22" s="12" t="s">
        <v>46</v>
      </c>
    </row>
    <row r="23" customFormat="false" ht="30" hidden="false" customHeight="true" outlineLevel="0" collapsed="false">
      <c r="B23" s="10" t="s">
        <v>47</v>
      </c>
      <c r="C23" s="15" t="n">
        <v>130</v>
      </c>
      <c r="D23" s="12" t="s">
        <v>48</v>
      </c>
    </row>
    <row r="24" customFormat="false" ht="30" hidden="false" customHeight="true" outlineLevel="0" collapsed="false">
      <c r="B24" s="10" t="s">
        <v>49</v>
      </c>
      <c r="C24" s="13" t="n">
        <v>1</v>
      </c>
      <c r="D24" s="12" t="s">
        <v>50</v>
      </c>
    </row>
    <row r="25" customFormat="false" ht="30" hidden="false" customHeight="true" outlineLevel="0" collapsed="false">
      <c r="B25" s="10" t="s">
        <v>51</v>
      </c>
      <c r="C25" s="15" t="n">
        <v>180</v>
      </c>
      <c r="D25" s="12" t="s">
        <v>52</v>
      </c>
    </row>
    <row r="26" customFormat="false" ht="30" hidden="false" customHeight="true" outlineLevel="0" collapsed="false">
      <c r="B26" s="10" t="s">
        <v>53</v>
      </c>
      <c r="C26" s="15" t="n">
        <v>2500</v>
      </c>
      <c r="D26" s="12" t="s">
        <v>54</v>
      </c>
    </row>
    <row r="27" customFormat="false" ht="30" hidden="false" customHeight="true" outlineLevel="0" collapsed="false">
      <c r="B27" s="10" t="s">
        <v>55</v>
      </c>
      <c r="C27" s="15" t="n">
        <v>1500</v>
      </c>
      <c r="D27" s="12" t="s">
        <v>56</v>
      </c>
    </row>
  </sheetData>
  <dataValidations count="1">
    <dataValidation allowBlank="false" errorStyle="stop" operator="between" showDropDown="false" showErrorMessage="false" showInputMessage="false" sqref="C11" type="list">
      <formula1>"Billable capacity,Avoided hire,Reduced spend,None"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8"/>
    <col collapsed="false" customWidth="true" hidden="false" outlineLevel="0" max="4" min="3" style="0" width="18"/>
    <col collapsed="false" customWidth="true" hidden="false" outlineLevel="0" max="5" min="5" style="0" width="54"/>
  </cols>
  <sheetData>
    <row r="2" customFormat="false" ht="17.35" hidden="false" customHeight="false" outlineLevel="0" collapsed="false">
      <c r="B2" s="7" t="s">
        <v>57</v>
      </c>
    </row>
    <row r="4" customFormat="false" ht="15" hidden="false" customHeight="false" outlineLevel="0" collapsed="false">
      <c r="B4" s="16" t="s">
        <v>58</v>
      </c>
      <c r="C4" s="9"/>
      <c r="D4" s="9"/>
      <c r="E4" s="9"/>
    </row>
    <row r="5" customFormat="false" ht="15" hidden="false" customHeight="false" outlineLevel="0" collapsed="false">
      <c r="B5" s="10" t="s">
        <v>59</v>
      </c>
      <c r="C5" s="17" t="n">
        <f aca="false">Inputs!C6</f>
        <v>2</v>
      </c>
      <c r="E5" s="10" t="str">
        <f aca="false">IF(Inputs!C6&gt;=2,"Baseline is adequate.","Measure at least two weeks before trusting anything below.")</f>
        <v>Baseline is adequate.</v>
      </c>
    </row>
    <row r="7" customFormat="false" ht="15" hidden="false" customHeight="false" outlineLevel="0" collapsed="false">
      <c r="B7" s="16" t="s">
        <v>60</v>
      </c>
      <c r="C7" s="18" t="s">
        <v>61</v>
      </c>
      <c r="D7" s="18" t="s">
        <v>62</v>
      </c>
      <c r="E7" s="9"/>
    </row>
    <row r="8" customFormat="false" ht="15" hidden="false" customHeight="false" outlineLevel="0" collapsed="false">
      <c r="B8" s="10" t="s">
        <v>63</v>
      </c>
      <c r="C8" s="19" t="n">
        <f aca="false">MAX(0,Inputs!C5*(Inputs!C7-Inputs!C8))</f>
        <v>9.9</v>
      </c>
      <c r="D8" s="19" t="n">
        <f aca="false">C8*52</f>
        <v>514.8</v>
      </c>
      <c r="E8" s="10" t="s">
        <v>64</v>
      </c>
    </row>
    <row r="10" customFormat="false" ht="15" hidden="false" customHeight="false" outlineLevel="0" collapsed="false">
      <c r="B10" s="16" t="s">
        <v>65</v>
      </c>
      <c r="C10" s="9"/>
      <c r="D10" s="18" t="s">
        <v>62</v>
      </c>
      <c r="E10" s="9"/>
    </row>
    <row r="11" customFormat="false" ht="23.85" hidden="false" customHeight="false" outlineLevel="0" collapsed="false">
      <c r="B11" s="10" t="str">
        <f aca="false">CONCATENATE("Converted value (",Inputs!C11,")")</f>
        <v>Converted value (Billable capacity)</v>
      </c>
      <c r="D11" s="20" t="n">
        <f aca="false">IF(Inputs!C6&lt;2,0,IF(Inputs!C11="Billable capacity",D8*Inputs!C13*Inputs!C12,IF(Inputs!C11="Avoided hire",Inputs!C14*Inputs!C12,IF(Inputs!C11="Reduced spend",Inputs!C15*Inputs!C12,0))))</f>
        <v>74131.2</v>
      </c>
      <c r="E11" s="10" t="s">
        <v>66</v>
      </c>
    </row>
    <row r="13" customFormat="false" ht="15" hidden="false" customHeight="false" outlineLevel="0" collapsed="false">
      <c r="B13" s="16" t="s">
        <v>67</v>
      </c>
      <c r="C13" s="9"/>
      <c r="D13" s="18" t="s">
        <v>62</v>
      </c>
      <c r="E13" s="9"/>
    </row>
    <row r="14" customFormat="false" ht="15" hidden="false" customHeight="false" outlineLevel="0" collapsed="false">
      <c r="B14" s="10" t="s">
        <v>68</v>
      </c>
      <c r="D14" s="20" t="n">
        <f aca="false">Inputs!C18*Inputs!C19*12</f>
        <v>5400</v>
      </c>
      <c r="E14" s="10" t="s">
        <v>69</v>
      </c>
    </row>
    <row r="15" customFormat="false" ht="15" hidden="false" customHeight="false" outlineLevel="0" collapsed="false">
      <c r="B15" s="10" t="s">
        <v>70</v>
      </c>
      <c r="D15" s="20" t="n">
        <f aca="false">Inputs!C20*Inputs!C21</f>
        <v>2600</v>
      </c>
      <c r="E15" s="10" t="s">
        <v>71</v>
      </c>
    </row>
    <row r="16" customFormat="false" ht="15" hidden="false" customHeight="false" outlineLevel="0" collapsed="false">
      <c r="B16" s="10" t="s">
        <v>72</v>
      </c>
      <c r="D16" s="20" t="n">
        <f aca="false">Inputs!C22*Inputs!C23</f>
        <v>3900</v>
      </c>
      <c r="E16" s="10" t="s">
        <v>73</v>
      </c>
    </row>
    <row r="17" customFormat="false" ht="15" hidden="false" customHeight="false" outlineLevel="0" collapsed="false">
      <c r="B17" s="10" t="s">
        <v>74</v>
      </c>
      <c r="D17" s="20" t="n">
        <f aca="false">Inputs!C24*52*Inputs!C25</f>
        <v>9360</v>
      </c>
      <c r="E17" s="10" t="s">
        <v>75</v>
      </c>
    </row>
    <row r="18" customFormat="false" ht="15" hidden="false" customHeight="false" outlineLevel="0" collapsed="false">
      <c r="B18" s="10" t="s">
        <v>76</v>
      </c>
      <c r="D18" s="20" t="n">
        <f aca="false">Inputs!C26</f>
        <v>2500</v>
      </c>
      <c r="E18" s="10" t="s">
        <v>77</v>
      </c>
    </row>
    <row r="19" customFormat="false" ht="15" hidden="false" customHeight="false" outlineLevel="0" collapsed="false">
      <c r="B19" s="10" t="s">
        <v>78</v>
      </c>
      <c r="D19" s="20" t="n">
        <f aca="false">Inputs!C27</f>
        <v>1500</v>
      </c>
      <c r="E19" s="10" t="s">
        <v>79</v>
      </c>
    </row>
    <row r="20" customFormat="false" ht="15" hidden="false" customHeight="false" outlineLevel="0" collapsed="false">
      <c r="B20" s="21" t="s">
        <v>80</v>
      </c>
      <c r="C20" s="22"/>
      <c r="D20" s="23" t="n">
        <f aca="false">SUM(D14:D19)</f>
        <v>25260</v>
      </c>
      <c r="E20" s="22"/>
    </row>
    <row r="22" customFormat="false" ht="15" hidden="false" customHeight="false" outlineLevel="0" collapsed="false">
      <c r="B22" s="24" t="s">
        <v>81</v>
      </c>
      <c r="C22" s="25"/>
      <c r="D22" s="26" t="n">
        <f aca="false">D11-D20</f>
        <v>48871.2</v>
      </c>
      <c r="E22" s="25" t="str">
        <f aca="false">IF(Inputs!C6&lt;2,"Measure a baseline first.",IF(D22&gt;0,"Positive. Expand using the same pilot structure.","Negative. Buy fewer seats and put the money into the workflow that is working."))</f>
        <v>Positive. Expand using the same pilot structure.</v>
      </c>
    </row>
    <row r="24" customFormat="false" ht="15" hidden="false" customHeight="false" outlineLevel="0" collapsed="false">
      <c r="B24" s="16" t="s">
        <v>82</v>
      </c>
      <c r="C24" s="9"/>
      <c r="D24" s="18" t="s">
        <v>62</v>
      </c>
      <c r="E24" s="9"/>
    </row>
    <row r="25" customFormat="false" ht="15" hidden="false" customHeight="false" outlineLevel="0" collapsed="false">
      <c r="B25" s="10" t="s">
        <v>83</v>
      </c>
      <c r="D25" s="20" t="n">
        <f aca="false">D11*0.5</f>
        <v>37065.6</v>
      </c>
      <c r="E25" s="10" t="s">
        <v>84</v>
      </c>
    </row>
    <row r="26" customFormat="false" ht="15" hidden="false" customHeight="false" outlineLevel="0" collapsed="false">
      <c r="B26" s="10" t="s">
        <v>85</v>
      </c>
      <c r="D26" s="20" t="n">
        <f aca="false">D20+(Inputs!C24*52*Inputs!C25*0.5)</f>
        <v>29940</v>
      </c>
      <c r="E26" s="10" t="s">
        <v>86</v>
      </c>
    </row>
    <row r="27" customFormat="false" ht="23.85" hidden="false" customHeight="false" outlineLevel="0" collapsed="false">
      <c r="B27" s="24" t="s">
        <v>87</v>
      </c>
      <c r="C27" s="25"/>
      <c r="D27" s="27" t="n">
        <f aca="false">D25-D26</f>
        <v>7125.6</v>
      </c>
      <c r="E27" s="25" t="s">
        <v>88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2026-08-21T16:41:58Z</dcterms:created>
  <dc:creator>openpyxl</dc:creator>
  <dc:description/>
  <dc:language>en-US</dc:language>
  <cp:lastModifiedBy/>
  <dcterms:modified xsi:type="dcterms:W3CDTF">2026-08-21T16:41:58Z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